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J:\Netzentgelte\Anreizregulierung EGT Gas\Netzentgelte 2023\Preisblätter\"/>
    </mc:Choice>
  </mc:AlternateContent>
  <xr:revisionPtr revIDLastSave="0" documentId="13_ncr:40009_{4CF376A4-8842-4157-B8FA-5B1A3420D7C3}" xr6:coauthVersionLast="47" xr6:coauthVersionMax="47" xr10:uidLastSave="{00000000-0000-0000-0000-000000000000}"/>
  <bookViews>
    <workbookView xWindow="495" yWindow="1665" windowWidth="18855" windowHeight="11385" activeTab="1"/>
  </bookViews>
  <sheets>
    <sheet name="Sigmoid-Preismodell mit VNK" sheetId="6" r:id="rId1"/>
    <sheet name="SLP mit VNK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7" l="1"/>
  <c r="I12" i="7"/>
  <c r="I14" i="7" s="1"/>
  <c r="J15" i="6"/>
  <c r="J19" i="6" s="1"/>
  <c r="J16" i="6"/>
  <c r="J20" i="6" s="1"/>
  <c r="J21" i="6" l="1"/>
</calcChain>
</file>

<file path=xl/sharedStrings.xml><?xml version="1.0" encoding="utf-8"?>
<sst xmlns="http://schemas.openxmlformats.org/spreadsheetml/2006/main" count="59" uniqueCount="44">
  <si>
    <t>Kunden ab 1,5 Mio kWh</t>
  </si>
  <si>
    <t>Arbeitspreis</t>
  </si>
  <si>
    <t>Summe</t>
  </si>
  <si>
    <t>kWh</t>
  </si>
  <si>
    <t>Leistungspreis</t>
  </si>
  <si>
    <t>Arbeit</t>
  </si>
  <si>
    <t>Leistung</t>
  </si>
  <si>
    <t>Abgabe</t>
  </si>
  <si>
    <t>Preis</t>
  </si>
  <si>
    <t>Rechnung</t>
  </si>
  <si>
    <t>Cent/kWh</t>
  </si>
  <si>
    <t>Euro</t>
  </si>
  <si>
    <t>EGT Energie GmbH</t>
  </si>
  <si>
    <t>Netzentgelt-Rechner Erdgas (mit Entgelt des vorgelagerten Netzbetreibers)</t>
  </si>
  <si>
    <t>C          Exponent Arbeit</t>
  </si>
  <si>
    <t>D          Exponent Leistung</t>
  </si>
  <si>
    <t>Preise zuzüglich Entgelte für Messung und Messstellenbetrieb - sofern die EGT die Messung und den Messstellenbetrieb durchführt - sowie Steuern, Abgaben und anderer Zuschläge (z. B. MwSt, Konzessionsabgabe) soweit gesetzlich oder aufgrund anderer rechtlicher Vorgaben zulässig und der Höhe sowie dem Grunde nach üblich.</t>
  </si>
  <si>
    <r>
      <t>HW</t>
    </r>
    <r>
      <rPr>
        <vertAlign val="subscript"/>
        <sz val="11"/>
        <rFont val="Futura PT Book"/>
        <family val="2"/>
      </rPr>
      <t>A</t>
    </r>
    <r>
      <rPr>
        <sz val="11"/>
        <rFont val="Futura PT Book"/>
        <family val="2"/>
      </rPr>
      <t xml:space="preserve">   Halbwert Arbeit</t>
    </r>
  </si>
  <si>
    <r>
      <t>HW</t>
    </r>
    <r>
      <rPr>
        <vertAlign val="subscript"/>
        <sz val="11"/>
        <rFont val="Futura PT Book"/>
        <family val="2"/>
      </rPr>
      <t>L</t>
    </r>
    <r>
      <rPr>
        <sz val="11"/>
        <rFont val="Futura PT Book"/>
        <family val="2"/>
      </rPr>
      <t xml:space="preserve">   Halbwert Leistung</t>
    </r>
  </si>
  <si>
    <r>
      <t>AE</t>
    </r>
    <r>
      <rPr>
        <vertAlign val="subscript"/>
        <sz val="11"/>
        <rFont val="Futura PT Book"/>
        <family val="2"/>
      </rPr>
      <t xml:space="preserve">OT </t>
    </r>
    <r>
      <rPr>
        <sz val="11"/>
        <rFont val="Futura PT Book"/>
        <family val="2"/>
      </rPr>
      <t xml:space="preserve"> Spez. A-Kosten OT</t>
    </r>
  </si>
  <si>
    <r>
      <t>AE</t>
    </r>
    <r>
      <rPr>
        <vertAlign val="subscript"/>
        <sz val="11"/>
        <rFont val="Futura PT Book"/>
        <family val="2"/>
      </rPr>
      <t>OV</t>
    </r>
    <r>
      <rPr>
        <sz val="11"/>
        <rFont val="Futura PT Book"/>
        <family val="2"/>
      </rPr>
      <t xml:space="preserve">  Spez. A-Kosten OV</t>
    </r>
  </si>
  <si>
    <r>
      <t>LE</t>
    </r>
    <r>
      <rPr>
        <vertAlign val="subscript"/>
        <sz val="11"/>
        <rFont val="Futura PT Book"/>
        <family val="2"/>
      </rPr>
      <t>OV</t>
    </r>
    <r>
      <rPr>
        <sz val="11"/>
        <rFont val="Futura PT Book"/>
        <family val="2"/>
      </rPr>
      <t xml:space="preserve">  Spez. L-Kosten OV</t>
    </r>
  </si>
  <si>
    <r>
      <t>LE</t>
    </r>
    <r>
      <rPr>
        <vertAlign val="subscript"/>
        <sz val="11"/>
        <rFont val="Futura PT Book"/>
        <family val="2"/>
      </rPr>
      <t>OT</t>
    </r>
    <r>
      <rPr>
        <sz val="11"/>
        <rFont val="Futura PT Book"/>
        <family val="2"/>
      </rPr>
      <t xml:space="preserve">  Spez. L-Kosten OT</t>
    </r>
  </si>
  <si>
    <t>Stufe</t>
  </si>
  <si>
    <t xml:space="preserve">bis </t>
  </si>
  <si>
    <t xml:space="preserve">Grundpreis </t>
  </si>
  <si>
    <t>Stufe 1</t>
  </si>
  <si>
    <t>Stufe 2</t>
  </si>
  <si>
    <t>Stufe 3</t>
  </si>
  <si>
    <t>Stufe 4</t>
  </si>
  <si>
    <t>Stufe 5</t>
  </si>
  <si>
    <t>Stufe 6</t>
  </si>
  <si>
    <t>Stufe 7</t>
  </si>
  <si>
    <t>[kWh/Jahr]</t>
  </si>
  <si>
    <t>[Euro/Jahr]</t>
  </si>
  <si>
    <t>[Cent/kWh]</t>
  </si>
  <si>
    <t>Grundpreis</t>
  </si>
  <si>
    <t>Arbeit/Jahr</t>
  </si>
  <si>
    <t>Euro netto</t>
  </si>
  <si>
    <t xml:space="preserve">Entgelte für den Zugang zum Gasversorgungsnetz bei Kunden ohne Leistungsmessung – Belieferung erfolgt mittels Standardlastprofile
</t>
  </si>
  <si>
    <t>Entgelte für den Zugang zum Gasversorgungsnetz bei Kunden mit registrierender Leistungsmessung</t>
  </si>
  <si>
    <t>kWh/h</t>
  </si>
  <si>
    <t>€ / kWh/h</t>
  </si>
  <si>
    <t>Euro/kWh/h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</si>
</sst>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9" formatCode="_(* #,##0.00_);_(* \(#,##0.00\);_(* &quot;-&quot;??_);_(@_)"/>
    <numFmt numFmtId="170" formatCode="#,##0.000"/>
    <numFmt numFmtId="171" formatCode="#,##0.0000"/>
    <numFmt numFmtId="172" formatCode="#,##0.0"/>
    <numFmt numFmtId="173" formatCode="#,##0\ &quot;kWh&quot;"/>
    <numFmt numFmtId="182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Futura PT Demi"/>
      <family val="2"/>
    </font>
    <font>
      <sz val="10"/>
      <name val="Futura PT Book"/>
      <family val="2"/>
    </font>
    <font>
      <sz val="11"/>
      <name val="Futura PT Demi"/>
      <family val="2"/>
    </font>
    <font>
      <sz val="11"/>
      <name val="Futura PT Book"/>
      <family val="2"/>
    </font>
    <font>
      <b/>
      <sz val="11"/>
      <name val="Futura PT Book"/>
      <family val="2"/>
    </font>
    <font>
      <vertAlign val="subscript"/>
      <sz val="11"/>
      <name val="Futura PT Book"/>
      <family val="2"/>
    </font>
    <font>
      <sz val="10"/>
      <name val="Futura PT Demi"/>
      <family val="2"/>
    </font>
    <font>
      <sz val="12"/>
      <name val="Minion Pro"/>
      <family val="1"/>
    </font>
    <font>
      <sz val="11"/>
      <color rgb="FFFF0000"/>
      <name val="Futura PT Book"/>
      <family val="2"/>
    </font>
    <font>
      <sz val="11"/>
      <color theme="1"/>
      <name val="Futura PT Dem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915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0" xfId="0" applyProtection="1"/>
    <xf numFmtId="3" fontId="0" fillId="0" borderId="0" xfId="0" applyNumberFormat="1" applyAlignment="1" applyProtection="1">
      <alignment horizontal="right"/>
    </xf>
    <xf numFmtId="0" fontId="0" fillId="2" borderId="1" xfId="0" applyFill="1" applyBorder="1" applyProtection="1"/>
    <xf numFmtId="3" fontId="0" fillId="2" borderId="2" xfId="0" applyNumberFormat="1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3" xfId="0" applyFill="1" applyBorder="1" applyProtection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Protection="1"/>
    <xf numFmtId="0" fontId="6" fillId="0" borderId="0" xfId="0" applyFont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8" fillId="0" borderId="0" xfId="0" applyFont="1" applyProtection="1"/>
    <xf numFmtId="3" fontId="9" fillId="2" borderId="6" xfId="0" applyNumberFormat="1" applyFont="1" applyFill="1" applyBorder="1" applyAlignment="1" applyProtection="1">
      <alignment horizontal="right"/>
    </xf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3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9" fillId="2" borderId="8" xfId="0" applyFont="1" applyFill="1" applyBorder="1" applyAlignment="1" applyProtection="1">
      <alignment horizontal="right"/>
    </xf>
    <xf numFmtId="0" fontId="8" fillId="2" borderId="5" xfId="0" applyFont="1" applyFill="1" applyBorder="1" applyProtection="1"/>
    <xf numFmtId="3" fontId="8" fillId="2" borderId="0" xfId="0" applyNumberFormat="1" applyFont="1" applyFill="1" applyBorder="1" applyAlignment="1" applyProtection="1">
      <alignment horizontal="right"/>
    </xf>
    <xf numFmtId="4" fontId="8" fillId="2" borderId="0" xfId="0" applyNumberFormat="1" applyFont="1" applyFill="1" applyBorder="1" applyProtection="1"/>
    <xf numFmtId="170" fontId="8" fillId="2" borderId="8" xfId="0" applyNumberFormat="1" applyFont="1" applyFill="1" applyBorder="1" applyProtection="1"/>
    <xf numFmtId="3" fontId="8" fillId="3" borderId="0" xfId="0" applyNumberFormat="1" applyFont="1" applyFill="1" applyProtection="1">
      <protection locked="0"/>
    </xf>
    <xf numFmtId="0" fontId="8" fillId="0" borderId="0" xfId="0" applyFont="1"/>
    <xf numFmtId="172" fontId="8" fillId="3" borderId="0" xfId="0" applyNumberFormat="1" applyFont="1" applyFill="1" applyProtection="1">
      <protection locked="0"/>
    </xf>
    <xf numFmtId="171" fontId="8" fillId="0" borderId="0" xfId="0" applyNumberFormat="1" applyFont="1" applyProtection="1"/>
    <xf numFmtId="4" fontId="8" fillId="0" borderId="0" xfId="0" applyNumberFormat="1" applyFont="1" applyProtection="1"/>
    <xf numFmtId="3" fontId="8" fillId="4" borderId="0" xfId="0" applyNumberFormat="1" applyFont="1" applyFill="1" applyBorder="1" applyProtection="1"/>
    <xf numFmtId="171" fontId="8" fillId="4" borderId="0" xfId="0" applyNumberFormat="1" applyFont="1" applyFill="1" applyBorder="1"/>
    <xf numFmtId="0" fontId="13" fillId="0" borderId="0" xfId="0" applyFont="1" applyAlignment="1">
      <alignment horizontal="justify" vertical="center"/>
    </xf>
    <xf numFmtId="0" fontId="7" fillId="0" borderId="0" xfId="0" applyFont="1" applyProtection="1"/>
    <xf numFmtId="4" fontId="7" fillId="0" borderId="0" xfId="0" applyNumberFormat="1" applyFont="1" applyProtection="1"/>
    <xf numFmtId="173" fontId="11" fillId="0" borderId="0" xfId="0" applyNumberFormat="1" applyFont="1" applyFill="1" applyBorder="1" applyAlignment="1">
      <alignment horizontal="center" vertical="center" wrapText="1" readingOrder="1"/>
    </xf>
    <xf numFmtId="14" fontId="6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14" fillId="0" borderId="1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center"/>
    </xf>
    <xf numFmtId="173" fontId="11" fillId="0" borderId="12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4" xfId="0" applyNumberFormat="1" applyFont="1" applyFill="1" applyBorder="1" applyAlignment="1">
      <alignment horizontal="right" vertical="center"/>
    </xf>
    <xf numFmtId="2" fontId="8" fillId="0" borderId="0" xfId="0" applyNumberFormat="1" applyFont="1" applyProtection="1"/>
    <xf numFmtId="0" fontId="12" fillId="0" borderId="0" xfId="0" applyFont="1" applyProtection="1"/>
    <xf numFmtId="182" fontId="8" fillId="5" borderId="0" xfId="1" applyNumberFormat="1" applyFont="1" applyFill="1" applyProtection="1">
      <protection locked="0"/>
    </xf>
    <xf numFmtId="0" fontId="8" fillId="0" borderId="0" xfId="0" applyFont="1" applyAlignment="1">
      <alignment wrapText="1"/>
    </xf>
    <xf numFmtId="0" fontId="11" fillId="0" borderId="0" xfId="0" applyFont="1" applyAlignment="1" applyProtection="1">
      <alignment horizontal="left" vertical="top" wrapText="1"/>
    </xf>
    <xf numFmtId="173" fontId="11" fillId="6" borderId="16" xfId="0" applyNumberFormat="1" applyFont="1" applyFill="1" applyBorder="1" applyAlignment="1">
      <alignment horizontal="center" vertical="center" wrapText="1"/>
    </xf>
    <xf numFmtId="173" fontId="11" fillId="6" borderId="9" xfId="0" applyNumberFormat="1" applyFont="1" applyFill="1" applyBorder="1" applyAlignment="1">
      <alignment horizontal="center" vertical="center" wrapText="1"/>
    </xf>
    <xf numFmtId="171" fontId="6" fillId="0" borderId="12" xfId="0" applyNumberFormat="1" applyFont="1" applyFill="1" applyBorder="1" applyAlignment="1">
      <alignment horizontal="right" vertical="center"/>
    </xf>
    <xf numFmtId="171" fontId="6" fillId="0" borderId="15" xfId="0" applyNumberFormat="1" applyFont="1" applyFill="1" applyBorder="1" applyAlignment="1">
      <alignment horizontal="right" vertical="center"/>
    </xf>
    <xf numFmtId="171" fontId="8" fillId="4" borderId="0" xfId="0" applyNumberFormat="1" applyFont="1" applyFill="1" applyBorder="1" applyProtection="1"/>
  </cellXfs>
  <cellStyles count="3">
    <cellStyle name="Komma" xfId="1" builtinId="3"/>
    <cellStyle name="Standard" xfId="0" builtinId="0"/>
    <cellStyle name="Standard 2" xfId="2"/>
  </cellStyles>
  <dxfs count="2"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25</xdr:row>
          <xdr:rowOff>57150</xdr:rowOff>
        </xdr:from>
        <xdr:to>
          <xdr:col>4</xdr:col>
          <xdr:colOff>714375</xdr:colOff>
          <xdr:row>29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F17C9F9-1768-4235-9CE1-90C7D254D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11</xdr:row>
          <xdr:rowOff>57150</xdr:rowOff>
        </xdr:from>
        <xdr:to>
          <xdr:col>4</xdr:col>
          <xdr:colOff>790575</xdr:colOff>
          <xdr:row>14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C4FFF2B-E613-45EF-8CC9-1174F3B93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190500</xdr:colOff>
      <xdr:row>0</xdr:row>
      <xdr:rowOff>38100</xdr:rowOff>
    </xdr:from>
    <xdr:to>
      <xdr:col>10</xdr:col>
      <xdr:colOff>828675</xdr:colOff>
      <xdr:row>1</xdr:row>
      <xdr:rowOff>123825</xdr:rowOff>
    </xdr:to>
    <xdr:pic>
      <xdr:nvPicPr>
        <xdr:cNvPr id="3266" name="Grafik 1">
          <a:extLst>
            <a:ext uri="{FF2B5EF4-FFF2-40B4-BE49-F238E27FC236}">
              <a16:creationId xmlns:a16="http://schemas.microsoft.com/office/drawing/2014/main" id="{E2B400B6-7A70-4BED-91A5-CF3C66D3F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8100"/>
          <a:ext cx="1581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38100</xdr:rowOff>
    </xdr:from>
    <xdr:to>
      <xdr:col>9</xdr:col>
      <xdr:colOff>828675</xdr:colOff>
      <xdr:row>1</xdr:row>
      <xdr:rowOff>123825</xdr:rowOff>
    </xdr:to>
    <xdr:pic>
      <xdr:nvPicPr>
        <xdr:cNvPr id="6187" name="Grafik 1">
          <a:extLst>
            <a:ext uri="{FF2B5EF4-FFF2-40B4-BE49-F238E27FC236}">
              <a16:creationId xmlns:a16="http://schemas.microsoft.com/office/drawing/2014/main" id="{3D77B9E7-5BC5-4F69-B500-967952C74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1581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L2256"/>
  <sheetViews>
    <sheetView showGridLines="0" view="pageLayout" topLeftCell="A7" zoomScaleNormal="80" zoomScaleSheetLayoutView="100" workbookViewId="0">
      <selection activeCell="J11" sqref="J11"/>
    </sheetView>
  </sheetViews>
  <sheetFormatPr baseColWidth="10" defaultRowHeight="12.75" x14ac:dyDescent="0.2"/>
  <cols>
    <col min="1" max="2" width="2.140625" style="1" bestFit="1" customWidth="1"/>
    <col min="3" max="3" width="8.5703125" style="1" bestFit="1" customWidth="1"/>
    <col min="4" max="4" width="14.28515625" style="1" bestFit="1" customWidth="1"/>
    <col min="5" max="5" width="14" style="1" bestFit="1" customWidth="1"/>
    <col min="6" max="6" width="15.5703125" style="1" customWidth="1"/>
    <col min="7" max="7" width="8.7109375" style="1" bestFit="1" customWidth="1"/>
    <col min="8" max="8" width="7.42578125" style="1" bestFit="1" customWidth="1"/>
    <col min="9" max="9" width="14.28515625" style="1" bestFit="1" customWidth="1"/>
    <col min="10" max="10" width="14.140625" style="1" customWidth="1"/>
    <col min="11" max="11" width="14.85546875" style="1" bestFit="1" customWidth="1"/>
    <col min="12" max="13" width="9.85546875" style="1" bestFit="1" customWidth="1"/>
    <col min="14" max="14" width="12.5703125" style="1" bestFit="1" customWidth="1"/>
    <col min="15" max="15" width="13.140625" style="1" bestFit="1" customWidth="1"/>
    <col min="16" max="16" width="9.5703125" style="1" bestFit="1" customWidth="1"/>
    <col min="17" max="16384" width="11.42578125" style="1"/>
  </cols>
  <sheetData>
    <row r="1" spans="1:11" ht="30" customHeight="1" x14ac:dyDescent="0.35">
      <c r="A1" s="46" t="s">
        <v>12</v>
      </c>
    </row>
    <row r="2" spans="1:11" ht="30" customHeight="1" x14ac:dyDescent="0.2"/>
    <row r="3" spans="1:11" ht="30" customHeight="1" x14ac:dyDescent="0.3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49" t="s">
        <v>40</v>
      </c>
      <c r="B4" s="49"/>
      <c r="C4" s="49"/>
      <c r="D4" s="49"/>
      <c r="E4" s="49"/>
      <c r="F4" s="49"/>
      <c r="G4" s="49"/>
      <c r="H4" s="49"/>
      <c r="I4" s="49"/>
      <c r="J4" s="49"/>
      <c r="K4" s="10"/>
    </row>
    <row r="5" spans="1:11" ht="50.25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30" customHeight="1" x14ac:dyDescent="0.2"/>
    <row r="7" spans="1:11" x14ac:dyDescent="0.2">
      <c r="D7" s="2"/>
    </row>
    <row r="8" spans="1:11" s="13" customFormat="1" ht="15" x14ac:dyDescent="0.25">
      <c r="C8" s="11" t="s">
        <v>0</v>
      </c>
      <c r="D8" s="14"/>
      <c r="E8" s="15"/>
      <c r="F8" s="16"/>
    </row>
    <row r="9" spans="1:11" s="13" customFormat="1" ht="15" x14ac:dyDescent="0.25">
      <c r="C9" s="12"/>
      <c r="D9" s="17"/>
      <c r="E9" s="18"/>
      <c r="F9" s="19"/>
    </row>
    <row r="10" spans="1:11" s="13" customFormat="1" ht="15" x14ac:dyDescent="0.25">
      <c r="C10" s="12" t="s">
        <v>1</v>
      </c>
      <c r="D10" s="17"/>
      <c r="E10" s="18"/>
      <c r="F10" s="19"/>
      <c r="J10" s="13" t="s">
        <v>7</v>
      </c>
    </row>
    <row r="11" spans="1:11" s="13" customFormat="1" ht="15" x14ac:dyDescent="0.25">
      <c r="C11" s="20"/>
      <c r="D11" s="21"/>
      <c r="E11" s="22"/>
      <c r="F11" s="23"/>
      <c r="I11" s="13" t="s">
        <v>5</v>
      </c>
      <c r="J11" s="24">
        <v>20000000</v>
      </c>
    </row>
    <row r="12" spans="1:11" s="13" customFormat="1" ht="15" x14ac:dyDescent="0.25">
      <c r="C12" s="20"/>
      <c r="D12" s="25"/>
      <c r="E12" s="22"/>
      <c r="F12" s="23"/>
      <c r="I12" s="13" t="s">
        <v>6</v>
      </c>
      <c r="J12" s="26">
        <v>5300</v>
      </c>
    </row>
    <row r="13" spans="1:11" s="13" customFormat="1" ht="15" x14ac:dyDescent="0.25">
      <c r="C13" s="20"/>
      <c r="D13" s="21"/>
      <c r="E13" s="22"/>
      <c r="F13" s="23"/>
    </row>
    <row r="14" spans="1:11" s="13" customFormat="1" ht="15" x14ac:dyDescent="0.25">
      <c r="C14" s="20"/>
      <c r="D14" s="21"/>
      <c r="E14" s="22"/>
      <c r="F14" s="23"/>
      <c r="J14" s="13" t="s">
        <v>8</v>
      </c>
    </row>
    <row r="15" spans="1:11" s="13" customFormat="1" ht="15" x14ac:dyDescent="0.25">
      <c r="C15" s="20"/>
      <c r="D15" s="21"/>
      <c r="E15" s="22"/>
      <c r="F15" s="23"/>
      <c r="I15" s="13" t="s">
        <v>5</v>
      </c>
      <c r="J15" s="27">
        <f>ROUND(E20/(1+(J11/E18)^E19)+E21,4)</f>
        <v>0.2606</v>
      </c>
      <c r="K15" s="13" t="s">
        <v>10</v>
      </c>
    </row>
    <row r="16" spans="1:11" s="13" customFormat="1" ht="15" x14ac:dyDescent="0.25">
      <c r="C16" s="20"/>
      <c r="D16" s="21"/>
      <c r="E16" s="22"/>
      <c r="F16" s="23"/>
      <c r="I16" s="13" t="s">
        <v>6</v>
      </c>
      <c r="J16" s="28">
        <f>ROUND(E34/(1+(J12/E32)^E33)+E35,2)</f>
        <v>13.1</v>
      </c>
      <c r="K16" s="13" t="s">
        <v>43</v>
      </c>
    </row>
    <row r="17" spans="3:11" s="13" customFormat="1" ht="15" x14ac:dyDescent="0.25">
      <c r="C17" s="20"/>
      <c r="D17" s="21"/>
      <c r="E17" s="22"/>
      <c r="F17" s="23"/>
    </row>
    <row r="18" spans="3:11" s="13" customFormat="1" ht="12.75" customHeight="1" x14ac:dyDescent="0.35">
      <c r="C18" s="20" t="s">
        <v>17</v>
      </c>
      <c r="D18" s="21"/>
      <c r="E18" s="29">
        <v>6600000</v>
      </c>
      <c r="F18" s="23" t="s">
        <v>3</v>
      </c>
      <c r="J18" s="13" t="s">
        <v>9</v>
      </c>
    </row>
    <row r="19" spans="3:11" s="13" customFormat="1" ht="12.75" customHeight="1" x14ac:dyDescent="0.25">
      <c r="C19" s="20" t="s">
        <v>14</v>
      </c>
      <c r="D19" s="21"/>
      <c r="E19" s="54">
        <v>0.90629999999999999</v>
      </c>
      <c r="F19" s="23"/>
      <c r="J19" s="28">
        <f>J11*J15/100</f>
        <v>52120</v>
      </c>
      <c r="K19" s="13" t="s">
        <v>11</v>
      </c>
    </row>
    <row r="20" spans="3:11" s="13" customFormat="1" ht="12.75" customHeight="1" x14ac:dyDescent="0.35">
      <c r="C20" s="20" t="s">
        <v>20</v>
      </c>
      <c r="D20" s="21"/>
      <c r="E20" s="30">
        <v>0.26069999999999999</v>
      </c>
      <c r="F20" s="23"/>
      <c r="J20" s="28">
        <f>J12*J16</f>
        <v>69430</v>
      </c>
      <c r="K20" s="13" t="s">
        <v>11</v>
      </c>
    </row>
    <row r="21" spans="3:11" s="13" customFormat="1" ht="12.75" customHeight="1" x14ac:dyDescent="0.35">
      <c r="C21" s="20" t="s">
        <v>19</v>
      </c>
      <c r="D21" s="21"/>
      <c r="E21" s="30">
        <v>0.19070000000000001</v>
      </c>
      <c r="F21" s="23"/>
      <c r="I21" s="32"/>
      <c r="J21" s="33">
        <f>J19+J20</f>
        <v>121550</v>
      </c>
      <c r="K21" s="32" t="s">
        <v>11</v>
      </c>
    </row>
    <row r="22" spans="3:11" s="13" customFormat="1" ht="12.75" customHeight="1" x14ac:dyDescent="0.25">
      <c r="C22" s="20"/>
      <c r="D22" s="21"/>
      <c r="E22" s="22"/>
      <c r="F22" s="23"/>
    </row>
    <row r="23" spans="3:11" s="13" customFormat="1" ht="12.75" customHeight="1" x14ac:dyDescent="0.25">
      <c r="C23" s="20"/>
      <c r="D23" s="21"/>
      <c r="E23" s="22"/>
      <c r="F23" s="23"/>
    </row>
    <row r="24" spans="3:11" s="13" customFormat="1" ht="12.75" customHeight="1" x14ac:dyDescent="0.25">
      <c r="C24" s="12" t="s">
        <v>4</v>
      </c>
      <c r="D24" s="21"/>
      <c r="E24" s="22"/>
      <c r="F24" s="23"/>
    </row>
    <row r="25" spans="3:11" s="13" customFormat="1" ht="12.75" customHeight="1" x14ac:dyDescent="0.25">
      <c r="C25" s="20"/>
      <c r="D25" s="21"/>
      <c r="E25" s="22"/>
      <c r="F25" s="23"/>
    </row>
    <row r="26" spans="3:11" s="13" customFormat="1" ht="12.75" customHeight="1" x14ac:dyDescent="0.25">
      <c r="C26" s="20"/>
      <c r="D26" s="25"/>
      <c r="E26" s="22"/>
      <c r="F26" s="23"/>
    </row>
    <row r="27" spans="3:11" s="13" customFormat="1" ht="12.75" customHeight="1" x14ac:dyDescent="0.25">
      <c r="C27" s="20"/>
      <c r="D27" s="21"/>
      <c r="E27" s="22"/>
      <c r="F27" s="23"/>
    </row>
    <row r="28" spans="3:11" s="13" customFormat="1" ht="12.75" customHeight="1" x14ac:dyDescent="0.25">
      <c r="C28" s="20"/>
      <c r="D28" s="21"/>
      <c r="E28" s="22"/>
      <c r="F28" s="23"/>
    </row>
    <row r="29" spans="3:11" s="13" customFormat="1" ht="12.75" customHeight="1" x14ac:dyDescent="0.25">
      <c r="C29" s="20"/>
      <c r="D29" s="21"/>
      <c r="E29" s="22"/>
      <c r="F29" s="23"/>
    </row>
    <row r="30" spans="3:11" s="13" customFormat="1" ht="12.75" customHeight="1" x14ac:dyDescent="0.25">
      <c r="C30" s="20"/>
      <c r="D30" s="21"/>
      <c r="E30" s="22"/>
      <c r="F30" s="23"/>
    </row>
    <row r="31" spans="3:11" s="13" customFormat="1" ht="12.75" customHeight="1" x14ac:dyDescent="0.25">
      <c r="C31" s="20"/>
      <c r="D31" s="21"/>
      <c r="E31" s="22"/>
      <c r="F31" s="23"/>
    </row>
    <row r="32" spans="3:11" s="13" customFormat="1" ht="12.75" customHeight="1" x14ac:dyDescent="0.35">
      <c r="C32" s="20" t="s">
        <v>18</v>
      </c>
      <c r="D32" s="21"/>
      <c r="E32" s="29">
        <v>3200</v>
      </c>
      <c r="F32" s="23" t="s">
        <v>41</v>
      </c>
    </row>
    <row r="33" spans="1:12" s="13" customFormat="1" ht="12.75" customHeight="1" x14ac:dyDescent="0.25">
      <c r="C33" s="20" t="s">
        <v>15</v>
      </c>
      <c r="D33" s="21"/>
      <c r="E33" s="54">
        <v>0.89570000000000005</v>
      </c>
      <c r="F33" s="23"/>
    </row>
    <row r="34" spans="1:12" s="13" customFormat="1" ht="12.75" customHeight="1" x14ac:dyDescent="0.35">
      <c r="C34" s="20" t="s">
        <v>21</v>
      </c>
      <c r="D34" s="21"/>
      <c r="E34" s="30">
        <v>11.363799999999999</v>
      </c>
      <c r="F34" s="23" t="s">
        <v>42</v>
      </c>
    </row>
    <row r="35" spans="1:12" s="13" customFormat="1" ht="12.75" customHeight="1" x14ac:dyDescent="0.35">
      <c r="C35" s="20" t="s">
        <v>22</v>
      </c>
      <c r="D35" s="21"/>
      <c r="E35" s="30">
        <v>8.6819000000000006</v>
      </c>
      <c r="F35" s="23" t="s">
        <v>42</v>
      </c>
      <c r="L35" s="31"/>
    </row>
    <row r="36" spans="1:12" s="13" customFormat="1" ht="12.75" customHeight="1" x14ac:dyDescent="0.25">
      <c r="C36" s="20"/>
      <c r="D36" s="21"/>
      <c r="E36" s="22"/>
      <c r="F36" s="23"/>
    </row>
    <row r="37" spans="1:12" x14ac:dyDescent="0.2">
      <c r="C37" s="3"/>
      <c r="D37" s="4"/>
      <c r="E37" s="5"/>
      <c r="F37" s="6"/>
    </row>
    <row r="38" spans="1:12" x14ac:dyDescent="0.2">
      <c r="D38" s="2"/>
    </row>
    <row r="39" spans="1:12" x14ac:dyDescent="0.2">
      <c r="D39" s="2"/>
    </row>
    <row r="40" spans="1:12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2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2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2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2" x14ac:dyDescent="0.2">
      <c r="D44" s="2"/>
    </row>
    <row r="45" spans="1:12" x14ac:dyDescent="0.2">
      <c r="D45" s="2"/>
    </row>
    <row r="46" spans="1:12" x14ac:dyDescent="0.2">
      <c r="D46" s="2"/>
    </row>
    <row r="47" spans="1:12" x14ac:dyDescent="0.2">
      <c r="D47" s="2"/>
    </row>
    <row r="48" spans="1:12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</sheetData>
  <sheetProtection algorithmName="SHA-512" hashValue="FpWvXbDZu3IodheHE3K2rehuPjmLP7pGVy/kij6eRWaMUaoZ3B9OZ7RTjW1nLn63RKrpA6INVy8IjvXH0Lw2qg==" saltValue="5FMi2MV1/PU2QdQ6FMBBnQ==" spinCount="100000" sheet="1" selectLockedCells="1"/>
  <mergeCells count="2">
    <mergeCell ref="A5:K5"/>
    <mergeCell ref="A4:J4"/>
  </mergeCells>
  <phoneticPr fontId="0" type="noConversion"/>
  <pageMargins left="0.78740157480314965" right="0.78740157480314965" top="0.59055118110236227" bottom="0.98425196850393704" header="0.51181102362204722" footer="0.51181102362204722"/>
  <pageSetup paperSize="9"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2</xdr:col>
                <xdr:colOff>209550</xdr:colOff>
                <xdr:row>25</xdr:row>
                <xdr:rowOff>57150</xdr:rowOff>
              </from>
              <to>
                <xdr:col>4</xdr:col>
                <xdr:colOff>714375</xdr:colOff>
                <xdr:row>29</xdr:row>
                <xdr:rowOff>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2</xdr:col>
                <xdr:colOff>238125</xdr:colOff>
                <xdr:row>11</xdr:row>
                <xdr:rowOff>57150</xdr:rowOff>
              </from>
              <to>
                <xdr:col>4</xdr:col>
                <xdr:colOff>790575</xdr:colOff>
                <xdr:row>14</xdr:row>
                <xdr:rowOff>142875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39"/>
  <sheetViews>
    <sheetView showGridLines="0" tabSelected="1" zoomScaleNormal="100" zoomScaleSheetLayoutView="100" workbookViewId="0">
      <selection activeCell="I9" sqref="I9"/>
    </sheetView>
  </sheetViews>
  <sheetFormatPr baseColWidth="10" defaultRowHeight="12.75" x14ac:dyDescent="0.2"/>
  <cols>
    <col min="1" max="2" width="2.140625" style="1" bestFit="1" customWidth="1"/>
    <col min="3" max="6" width="15.7109375" style="1" customWidth="1"/>
    <col min="7" max="7" width="7.42578125" style="1" bestFit="1" customWidth="1"/>
    <col min="8" max="8" width="14.28515625" style="1" bestFit="1" customWidth="1"/>
    <col min="9" max="9" width="14.140625" style="1" customWidth="1"/>
    <col min="10" max="10" width="14.85546875" style="1" bestFit="1" customWidth="1"/>
    <col min="11" max="12" width="9.85546875" style="1" bestFit="1" customWidth="1"/>
    <col min="13" max="13" width="12.5703125" style="1" bestFit="1" customWidth="1"/>
    <col min="14" max="14" width="13.140625" style="1" bestFit="1" customWidth="1"/>
    <col min="15" max="16384" width="11.42578125" style="1"/>
  </cols>
  <sheetData>
    <row r="1" spans="1:17" ht="30" customHeight="1" x14ac:dyDescent="0.35">
      <c r="A1" s="46" t="s">
        <v>12</v>
      </c>
    </row>
    <row r="2" spans="1:17" ht="30" customHeight="1" x14ac:dyDescent="0.2"/>
    <row r="3" spans="1:17" ht="30" customHeight="1" x14ac:dyDescent="0.3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0"/>
    </row>
    <row r="4" spans="1:17" ht="15" customHeight="1" x14ac:dyDescent="0.2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</row>
    <row r="5" spans="1:17" ht="50.25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</row>
    <row r="6" spans="1:17" ht="30" customHeight="1" x14ac:dyDescent="0.2"/>
    <row r="7" spans="1:17" s="13" customFormat="1" ht="15.75" thickBot="1" x14ac:dyDescent="0.3"/>
    <row r="8" spans="1:17" s="13" customFormat="1" ht="15" x14ac:dyDescent="0.25">
      <c r="C8" s="50" t="s">
        <v>23</v>
      </c>
      <c r="D8" s="37" t="s">
        <v>24</v>
      </c>
      <c r="E8" s="37" t="s">
        <v>25</v>
      </c>
      <c r="F8" s="39" t="s">
        <v>1</v>
      </c>
      <c r="I8" s="13" t="s">
        <v>7</v>
      </c>
      <c r="O8" s="45"/>
      <c r="Q8" s="45"/>
    </row>
    <row r="9" spans="1:17" s="13" customFormat="1" ht="27.75" customHeight="1" x14ac:dyDescent="0.25">
      <c r="C9" s="51"/>
      <c r="D9" s="34" t="s">
        <v>33</v>
      </c>
      <c r="E9" s="34" t="s">
        <v>34</v>
      </c>
      <c r="F9" s="40" t="s">
        <v>35</v>
      </c>
      <c r="H9" s="13" t="s">
        <v>37</v>
      </c>
      <c r="I9" s="47">
        <v>20000</v>
      </c>
      <c r="J9" s="13" t="s">
        <v>3</v>
      </c>
      <c r="O9" s="45"/>
      <c r="Q9" s="45"/>
    </row>
    <row r="10" spans="1:17" s="13" customFormat="1" ht="15" x14ac:dyDescent="0.25">
      <c r="C10" s="35" t="s">
        <v>26</v>
      </c>
      <c r="D10" s="38">
        <v>2000</v>
      </c>
      <c r="E10" s="43">
        <v>10</v>
      </c>
      <c r="F10" s="52">
        <v>2.2612797099423267</v>
      </c>
      <c r="O10" s="45"/>
      <c r="Q10" s="45"/>
    </row>
    <row r="11" spans="1:17" s="13" customFormat="1" ht="15" x14ac:dyDescent="0.25">
      <c r="C11" s="36" t="s">
        <v>27</v>
      </c>
      <c r="D11" s="38">
        <v>10000</v>
      </c>
      <c r="E11" s="43">
        <v>20</v>
      </c>
      <c r="F11" s="52">
        <v>1.7612797099423267</v>
      </c>
      <c r="I11" s="13" t="s">
        <v>8</v>
      </c>
      <c r="O11" s="45"/>
      <c r="Q11" s="45"/>
    </row>
    <row r="12" spans="1:17" s="13" customFormat="1" ht="15" x14ac:dyDescent="0.25">
      <c r="C12" s="36" t="s">
        <v>28</v>
      </c>
      <c r="D12" s="38">
        <v>25000</v>
      </c>
      <c r="E12" s="43">
        <v>40</v>
      </c>
      <c r="F12" s="52">
        <v>1.5612797099423268</v>
      </c>
      <c r="H12" s="13" t="s">
        <v>5</v>
      </c>
      <c r="I12" s="28">
        <f>IF($I$9&lt;=D10,$I$9*F10/100,(IF(AND($I$9&lt;=D11,$I$9&gt;D10),$I$9*F11/100,(IF(AND($I$9&lt;=D12,$I$9&gt;D11),$I$9*F12/100,(IF(AND($I$9&lt;=D13,$I$9&gt;D12),$I$9*F13/100,(IF(AND($I$9&lt;=D14,$I$9&gt;D13),$I$9*F14/100,IF(AND($I$9&lt;=D15,I$9&gt;D14),$I$9*F15/100,(IF(AND($I$9&lt;=D16,$I$9&gt;D15),$I$9*F16/100,"siehe RLM"))))))))))))</f>
        <v>312.25594198846534</v>
      </c>
      <c r="J12" s="13" t="s">
        <v>11</v>
      </c>
      <c r="O12" s="45"/>
      <c r="Q12" s="45"/>
    </row>
    <row r="13" spans="1:17" s="13" customFormat="1" ht="15" x14ac:dyDescent="0.25">
      <c r="C13" s="36" t="s">
        <v>29</v>
      </c>
      <c r="D13" s="38">
        <v>50000</v>
      </c>
      <c r="E13" s="43">
        <v>80</v>
      </c>
      <c r="F13" s="52">
        <v>1.4012797099423269</v>
      </c>
      <c r="H13" s="13" t="s">
        <v>36</v>
      </c>
      <c r="I13" s="28">
        <f>IF($I$9&lt;=D10,E10,(IF(AND($I$9&lt;=D11,$I$9&gt;D10),E11,(IF(AND($I$9&lt;=D12,$I$9&gt;D11),$E$12,(IF(AND($I$9&lt;=D13,$I$9&gt;D12),$E$13,(IF(AND($I$9&lt;=D14,$I$9&gt;D13),$E$14,IF(AND($I$9&lt;=D15,I$9&gt;D14),$E$15,(IF(AND($I$9&lt;=D16,$I$9&gt;D15),$E$16,"siehe RLM"))))))))))))</f>
        <v>40</v>
      </c>
      <c r="J13" s="13" t="s">
        <v>11</v>
      </c>
      <c r="O13" s="45"/>
      <c r="Q13" s="45"/>
    </row>
    <row r="14" spans="1:17" s="13" customFormat="1" ht="15" x14ac:dyDescent="0.25">
      <c r="C14" s="36" t="s">
        <v>30</v>
      </c>
      <c r="D14" s="38">
        <v>200000</v>
      </c>
      <c r="E14" s="43">
        <v>160</v>
      </c>
      <c r="F14" s="52">
        <v>1.2412797099423269</v>
      </c>
      <c r="H14" s="32" t="s">
        <v>2</v>
      </c>
      <c r="I14" s="33">
        <f>SUM(I12:I13)</f>
        <v>352.25594198846534</v>
      </c>
      <c r="J14" s="32" t="s">
        <v>38</v>
      </c>
      <c r="O14" s="45"/>
      <c r="Q14" s="45"/>
    </row>
    <row r="15" spans="1:17" s="13" customFormat="1" ht="15" x14ac:dyDescent="0.25">
      <c r="C15" s="36" t="s">
        <v>31</v>
      </c>
      <c r="D15" s="38">
        <v>500000</v>
      </c>
      <c r="E15" s="43">
        <v>320</v>
      </c>
      <c r="F15" s="52">
        <v>1.1612797099423269</v>
      </c>
    </row>
    <row r="16" spans="1:17" s="13" customFormat="1" ht="12.75" customHeight="1" thickBot="1" x14ac:dyDescent="0.3">
      <c r="C16" s="41" t="s">
        <v>32</v>
      </c>
      <c r="D16" s="42">
        <v>1500000</v>
      </c>
      <c r="E16" s="44">
        <v>640</v>
      </c>
      <c r="F16" s="53">
        <v>1.0972797099423268</v>
      </c>
    </row>
    <row r="17" spans="1:10" s="13" customFormat="1" ht="12.75" customHeight="1" x14ac:dyDescent="0.25"/>
    <row r="18" spans="1:10" s="13" customFormat="1" ht="12.75" customHeight="1" x14ac:dyDescent="0.25">
      <c r="I18" s="28"/>
    </row>
    <row r="19" spans="1:10" s="13" customFormat="1" ht="12.75" customHeight="1" x14ac:dyDescent="0.25">
      <c r="I19" s="28"/>
    </row>
    <row r="20" spans="1:10" s="13" customFormat="1" ht="12.75" customHeight="1" x14ac:dyDescent="0.25">
      <c r="H20" s="32"/>
      <c r="I20" s="33"/>
      <c r="J20" s="32"/>
    </row>
    <row r="21" spans="1:10" s="13" customFormat="1" ht="12.75" customHeight="1" x14ac:dyDescent="0.25"/>
    <row r="22" spans="1:10" ht="12.75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C27" s="2"/>
    </row>
    <row r="28" spans="1:10" x14ac:dyDescent="0.2">
      <c r="C28" s="2"/>
    </row>
    <row r="29" spans="1:10" x14ac:dyDescent="0.2">
      <c r="C29" s="2"/>
    </row>
    <row r="30" spans="1:10" x14ac:dyDescent="0.2">
      <c r="C30" s="2"/>
    </row>
    <row r="31" spans="1:10" x14ac:dyDescent="0.2">
      <c r="C31" s="2"/>
    </row>
    <row r="32" spans="1:10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</sheetData>
  <sheetProtection algorithmName="SHA-512" hashValue="paan8Sp8gb4lV/AlVJGGj4wGG64Tt5bfSTtTUc+rCJHlWMSdqrm+MsnfmZ77ycbaP1MhXo/YNvomZBNvNd3+Dg==" saltValue="P9+ZiB9YQkeUiR8x/vxxXQ==" spinCount="100000" sheet="1" selectLockedCells="1"/>
  <mergeCells count="3">
    <mergeCell ref="C8:C9"/>
    <mergeCell ref="A5:J5"/>
    <mergeCell ref="A4:J4"/>
  </mergeCells>
  <conditionalFormatting sqref="E10:F10 C11:F16">
    <cfRule type="expression" dxfId="1" priority="5" stopIfTrue="1">
      <formula>MOD(ROW(),2)=1</formula>
    </cfRule>
  </conditionalFormatting>
  <conditionalFormatting sqref="C10:D10">
    <cfRule type="expression" dxfId="0" priority="4" stopIfTrue="1">
      <formula>MOD(ROW(),2)=1</formula>
    </cfRule>
  </conditionalFormatting>
  <pageMargins left="0.78740157480314965" right="0.78740157480314965" top="0.59055118110236227" bottom="0.98425196850393704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Sigmoid-Preismodell mit VNK</vt:lpstr>
      <vt:lpstr>SLP mit VNK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Netzentgeltrechner_Gas_2023</dc:title>
  <dc:creator>Microsoft Corporation</dc:creator>
  <cp:lastModifiedBy>Schiele Christa</cp:lastModifiedBy>
  <cp:lastPrinted>2020-12-16T15:11:06Z</cp:lastPrinted>
  <dcterms:created xsi:type="dcterms:W3CDTF">1996-10-17T05:27:31Z</dcterms:created>
  <dcterms:modified xsi:type="dcterms:W3CDTF">2023-02-15T16:03:33Z</dcterms:modified>
</cp:coreProperties>
</file>